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U800/Dropbox/biz/agency-leadership/alc-resource-library/project management/project budgeting/"/>
    </mc:Choice>
  </mc:AlternateContent>
  <xr:revisionPtr revIDLastSave="0" documentId="13_ncr:1_{0C107719-968C-1045-8A67-D2B0FF2AD8BF}" xr6:coauthVersionLast="47" xr6:coauthVersionMax="47" xr10:uidLastSave="{00000000-0000-0000-0000-000000000000}"/>
  <bookViews>
    <workbookView xWindow="0" yWindow="500" windowWidth="38640" windowHeight="21240" xr2:uid="{EF4FF1D0-76CA-4A75-8C47-0871A9FA26C8}"/>
  </bookViews>
  <sheets>
    <sheet name="Project Budget" sheetId="1" r:id="rId1"/>
    <sheet name="Staff Hours and Cost" sheetId="3" r:id="rId2"/>
    <sheet name="Staff Rate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53" i="1" l="1"/>
  <c r="P9" i="3"/>
  <c r="P8" i="3"/>
  <c r="E11" i="3"/>
  <c r="F11" i="3"/>
  <c r="G11" i="3"/>
  <c r="H11" i="3"/>
  <c r="I11" i="3"/>
  <c r="J11" i="3"/>
  <c r="K11" i="3"/>
  <c r="L11" i="3"/>
  <c r="M11" i="3"/>
  <c r="N11" i="3"/>
  <c r="O11" i="3"/>
  <c r="D11" i="3"/>
  <c r="P10" i="3"/>
  <c r="E10" i="2"/>
  <c r="J15" i="3" s="1"/>
  <c r="K32" i="1" s="1"/>
  <c r="E11" i="2"/>
  <c r="K16" i="3" s="1"/>
  <c r="L33" i="1" s="1"/>
  <c r="E9" i="2"/>
  <c r="J14" i="3" s="1"/>
  <c r="Q58" i="1"/>
  <c r="Q41" i="1"/>
  <c r="Q42" i="1"/>
  <c r="Q43" i="1"/>
  <c r="Q44" i="1"/>
  <c r="Q45" i="1"/>
  <c r="Q46" i="1"/>
  <c r="Q47" i="1"/>
  <c r="Q48" i="1"/>
  <c r="Q49" i="1"/>
  <c r="Q50" i="1"/>
  <c r="Q51" i="1"/>
  <c r="Q52" i="1"/>
  <c r="Q54" i="1"/>
  <c r="Q40" i="1"/>
  <c r="Q39" i="1"/>
  <c r="Q38" i="1"/>
  <c r="Q37" i="1"/>
  <c r="Q36" i="1"/>
  <c r="Q34" i="1"/>
  <c r="Q26" i="1"/>
  <c r="Q25" i="1"/>
  <c r="Q24" i="1"/>
  <c r="Q23" i="1"/>
  <c r="Q21" i="1"/>
  <c r="Q20" i="1"/>
  <c r="Q19" i="1"/>
  <c r="Q10" i="1"/>
  <c r="Q9" i="1"/>
  <c r="Q8" i="1"/>
  <c r="F11" i="1"/>
  <c r="F64" i="1" s="1"/>
  <c r="G11" i="1"/>
  <c r="G64" i="1" s="1"/>
  <c r="H11" i="1"/>
  <c r="H64" i="1" s="1"/>
  <c r="I11" i="1"/>
  <c r="I64" i="1" s="1"/>
  <c r="J11" i="1"/>
  <c r="J64" i="1" s="1"/>
  <c r="K11" i="1"/>
  <c r="K64" i="1" s="1"/>
  <c r="L11" i="1"/>
  <c r="L64" i="1" s="1"/>
  <c r="M11" i="1"/>
  <c r="M64" i="1" s="1"/>
  <c r="N11" i="1"/>
  <c r="N64" i="1" s="1"/>
  <c r="O11" i="1"/>
  <c r="O64" i="1" s="1"/>
  <c r="P11" i="1"/>
  <c r="P64" i="1" s="1"/>
  <c r="F27" i="1"/>
  <c r="F14" i="1" s="1"/>
  <c r="G27" i="1"/>
  <c r="G14" i="1" s="1"/>
  <c r="H27" i="1"/>
  <c r="H14" i="1" s="1"/>
  <c r="I27" i="1"/>
  <c r="I14" i="1" s="1"/>
  <c r="J27" i="1"/>
  <c r="J59" i="1" s="1"/>
  <c r="K27" i="1"/>
  <c r="K59" i="1" s="1"/>
  <c r="L27" i="1"/>
  <c r="L14" i="1" s="1"/>
  <c r="M27" i="1"/>
  <c r="M14" i="1" s="1"/>
  <c r="N27" i="1"/>
  <c r="N14" i="1" s="1"/>
  <c r="O27" i="1"/>
  <c r="O59" i="1" s="1"/>
  <c r="P27" i="1"/>
  <c r="P14" i="1" s="1"/>
  <c r="E27" i="1"/>
  <c r="E65" i="1" s="1"/>
  <c r="E11" i="1"/>
  <c r="E64" i="1" s="1"/>
  <c r="K31" i="1" l="1"/>
  <c r="O14" i="1"/>
  <c r="E59" i="1"/>
  <c r="Q59" i="1" s="1"/>
  <c r="I59" i="1"/>
  <c r="N16" i="3"/>
  <c r="O33" i="1" s="1"/>
  <c r="F16" i="3"/>
  <c r="G33" i="1" s="1"/>
  <c r="I15" i="3"/>
  <c r="J32" i="1" s="1"/>
  <c r="L14" i="3"/>
  <c r="J14" i="1"/>
  <c r="P59" i="1"/>
  <c r="H59" i="1"/>
  <c r="M16" i="3"/>
  <c r="E16" i="3"/>
  <c r="H15" i="3"/>
  <c r="I32" i="1" s="1"/>
  <c r="K14" i="3"/>
  <c r="G59" i="1"/>
  <c r="L16" i="3"/>
  <c r="M33" i="1" s="1"/>
  <c r="O15" i="3"/>
  <c r="P32" i="1" s="1"/>
  <c r="G15" i="3"/>
  <c r="H32" i="1" s="1"/>
  <c r="N59" i="1"/>
  <c r="F59" i="1"/>
  <c r="N15" i="3"/>
  <c r="O32" i="1" s="1"/>
  <c r="O55" i="1" s="1"/>
  <c r="F15" i="3"/>
  <c r="G32" i="1" s="1"/>
  <c r="I14" i="3"/>
  <c r="J31" i="1" s="1"/>
  <c r="J55" i="1" s="1"/>
  <c r="M59" i="1"/>
  <c r="D14" i="3"/>
  <c r="D17" i="3" s="1"/>
  <c r="J16" i="3"/>
  <c r="K33" i="1" s="1"/>
  <c r="K55" i="1" s="1"/>
  <c r="M15" i="3"/>
  <c r="N32" i="1" s="1"/>
  <c r="E15" i="3"/>
  <c r="F32" i="1" s="1"/>
  <c r="H14" i="3"/>
  <c r="I31" i="1" s="1"/>
  <c r="L59" i="1"/>
  <c r="D15" i="3"/>
  <c r="I16" i="3"/>
  <c r="J33" i="1" s="1"/>
  <c r="L15" i="3"/>
  <c r="M32" i="1" s="1"/>
  <c r="O14" i="3"/>
  <c r="P31" i="1" s="1"/>
  <c r="P55" i="1" s="1"/>
  <c r="G14" i="3"/>
  <c r="H31" i="1" s="1"/>
  <c r="H55" i="1" s="1"/>
  <c r="D16" i="3"/>
  <c r="E33" i="1" s="1"/>
  <c r="H16" i="3"/>
  <c r="I33" i="1" s="1"/>
  <c r="K15" i="3"/>
  <c r="L32" i="1" s="1"/>
  <c r="N14" i="3"/>
  <c r="O31" i="1" s="1"/>
  <c r="F14" i="3"/>
  <c r="G31" i="1" s="1"/>
  <c r="G55" i="1" s="1"/>
  <c r="O16" i="3"/>
  <c r="P33" i="1" s="1"/>
  <c r="G16" i="3"/>
  <c r="H33" i="1" s="1"/>
  <c r="M14" i="3"/>
  <c r="N31" i="1" s="1"/>
  <c r="E14" i="3"/>
  <c r="F31" i="1" s="1"/>
  <c r="F17" i="3"/>
  <c r="M31" i="1"/>
  <c r="M55" i="1" s="1"/>
  <c r="E32" i="1"/>
  <c r="Q32" i="1" s="1"/>
  <c r="P15" i="1"/>
  <c r="H15" i="1"/>
  <c r="I15" i="1"/>
  <c r="G15" i="1"/>
  <c r="J15" i="1"/>
  <c r="O15" i="1"/>
  <c r="F15" i="1"/>
  <c r="N15" i="1"/>
  <c r="K14" i="1"/>
  <c r="K15" i="1" s="1"/>
  <c r="E14" i="1"/>
  <c r="M15" i="1"/>
  <c r="L15" i="1"/>
  <c r="P11" i="3"/>
  <c r="I55" i="1"/>
  <c r="L65" i="1"/>
  <c r="K65" i="1"/>
  <c r="J65" i="1"/>
  <c r="M65" i="1"/>
  <c r="I65" i="1"/>
  <c r="P65" i="1"/>
  <c r="H65" i="1"/>
  <c r="O65" i="1"/>
  <c r="G65" i="1"/>
  <c r="N65" i="1"/>
  <c r="F65" i="1"/>
  <c r="E15" i="1"/>
  <c r="Q27" i="1"/>
  <c r="Q65" i="1" s="1"/>
  <c r="Q11" i="1"/>
  <c r="Q64" i="1" s="1"/>
  <c r="K17" i="3" l="1"/>
  <c r="L31" i="1"/>
  <c r="L55" i="1" s="1"/>
  <c r="N17" i="3"/>
  <c r="G17" i="3"/>
  <c r="P14" i="3"/>
  <c r="P17" i="3" s="1"/>
  <c r="P16" i="3"/>
  <c r="E17" i="3"/>
  <c r="F33" i="1"/>
  <c r="F55" i="1" s="1"/>
  <c r="P15" i="3"/>
  <c r="E31" i="1"/>
  <c r="M17" i="3"/>
  <c r="N33" i="1"/>
  <c r="N55" i="1" s="1"/>
  <c r="I17" i="3"/>
  <c r="H17" i="3"/>
  <c r="O17" i="3"/>
  <c r="L17" i="3"/>
  <c r="J17" i="3"/>
  <c r="H66" i="1"/>
  <c r="H69" i="1" s="1"/>
  <c r="H60" i="1"/>
  <c r="H61" i="1" s="1"/>
  <c r="H67" i="1" s="1"/>
  <c r="L66" i="1"/>
  <c r="L69" i="1" s="1"/>
  <c r="L72" i="1" s="1"/>
  <c r="L60" i="1"/>
  <c r="L61" i="1" s="1"/>
  <c r="K66" i="1"/>
  <c r="K69" i="1" s="1"/>
  <c r="K60" i="1"/>
  <c r="K61" i="1" s="1"/>
  <c r="K67" i="1" s="1"/>
  <c r="K70" i="1" s="1"/>
  <c r="K73" i="1" s="1"/>
  <c r="J66" i="1"/>
  <c r="J69" i="1" s="1"/>
  <c r="J72" i="1" s="1"/>
  <c r="J60" i="1"/>
  <c r="J61" i="1" s="1"/>
  <c r="J67" i="1" s="1"/>
  <c r="P66" i="1"/>
  <c r="P69" i="1" s="1"/>
  <c r="P60" i="1"/>
  <c r="P61" i="1" s="1"/>
  <c r="P67" i="1" s="1"/>
  <c r="G66" i="1"/>
  <c r="G69" i="1" s="1"/>
  <c r="G72" i="1" s="1"/>
  <c r="G60" i="1"/>
  <c r="G61" i="1" s="1"/>
  <c r="G67" i="1" s="1"/>
  <c r="I66" i="1"/>
  <c r="I69" i="1" s="1"/>
  <c r="I72" i="1" s="1"/>
  <c r="I60" i="1"/>
  <c r="I61" i="1" s="1"/>
  <c r="I67" i="1" s="1"/>
  <c r="O66" i="1"/>
  <c r="O69" i="1" s="1"/>
  <c r="O72" i="1" s="1"/>
  <c r="O60" i="1"/>
  <c r="O61" i="1" s="1"/>
  <c r="O67" i="1" s="1"/>
  <c r="O70" i="1" s="1"/>
  <c r="O73" i="1" s="1"/>
  <c r="M66" i="1"/>
  <c r="M69" i="1" s="1"/>
  <c r="M60" i="1"/>
  <c r="M61" i="1" s="1"/>
  <c r="M67" i="1" s="1"/>
  <c r="H72" i="1"/>
  <c r="H70" i="1"/>
  <c r="H73" i="1" s="1"/>
  <c r="J70" i="1"/>
  <c r="J73" i="1" s="1"/>
  <c r="K72" i="1"/>
  <c r="Q15" i="1"/>
  <c r="Q14" i="1"/>
  <c r="F66" i="1" l="1"/>
  <c r="F69" i="1" s="1"/>
  <c r="F60" i="1"/>
  <c r="F61" i="1" s="1"/>
  <c r="F67" i="1" s="1"/>
  <c r="N66" i="1"/>
  <c r="N69" i="1" s="1"/>
  <c r="N72" i="1" s="1"/>
  <c r="N60" i="1"/>
  <c r="N61" i="1" s="1"/>
  <c r="N67" i="1" s="1"/>
  <c r="Q33" i="1"/>
  <c r="E55" i="1"/>
  <c r="Q31" i="1"/>
  <c r="I70" i="1"/>
  <c r="I73" i="1" s="1"/>
  <c r="G70" i="1"/>
  <c r="G73" i="1" s="1"/>
  <c r="M70" i="1"/>
  <c r="M73" i="1" s="1"/>
  <c r="F70" i="1"/>
  <c r="F73" i="1" s="1"/>
  <c r="P70" i="1"/>
  <c r="P73" i="1" s="1"/>
  <c r="M72" i="1"/>
  <c r="P72" i="1"/>
  <c r="F72" i="1"/>
  <c r="L67" i="1"/>
  <c r="L70" i="1" s="1"/>
  <c r="L73" i="1" s="1"/>
  <c r="E66" i="1" l="1"/>
  <c r="E69" i="1" s="1"/>
  <c r="E72" i="1" s="1"/>
  <c r="E60" i="1"/>
  <c r="Q55" i="1"/>
  <c r="Q66" i="1" s="1"/>
  <c r="Q69" i="1" s="1"/>
  <c r="Q72" i="1" s="1"/>
  <c r="N70" i="1"/>
  <c r="N73" i="1" s="1"/>
  <c r="E61" i="1" l="1"/>
  <c r="Q60" i="1"/>
  <c r="E67" i="1" l="1"/>
  <c r="E70" i="1" s="1"/>
  <c r="E73" i="1" s="1"/>
  <c r="Q61" i="1"/>
  <c r="Q67" i="1" s="1"/>
  <c r="Q70" i="1" s="1"/>
  <c r="Q73" i="1" s="1"/>
</calcChain>
</file>

<file path=xl/sharedStrings.xml><?xml version="1.0" encoding="utf-8"?>
<sst xmlns="http://schemas.openxmlformats.org/spreadsheetml/2006/main" count="119" uniqueCount="90">
  <si>
    <t>PROJECT REVENUE</t>
  </si>
  <si>
    <t>PROJECT EXPENSES</t>
  </si>
  <si>
    <t>Reimbursable Expenses</t>
  </si>
  <si>
    <t>Advertising</t>
  </si>
  <si>
    <t>Subscriptions</t>
  </si>
  <si>
    <t>Travel</t>
  </si>
  <si>
    <t>Non-Reimbursable Expenses</t>
  </si>
  <si>
    <t>Software Licenses</t>
  </si>
  <si>
    <t>Staff Costs</t>
  </si>
  <si>
    <t>Senior</t>
  </si>
  <si>
    <t>Mid</t>
  </si>
  <si>
    <t>Junior</t>
  </si>
  <si>
    <t>Contract Labor/Freelancers</t>
  </si>
  <si>
    <t>Airfare</t>
  </si>
  <si>
    <t>Hotel</t>
  </si>
  <si>
    <t>Meals</t>
  </si>
  <si>
    <t>Other Travel</t>
  </si>
  <si>
    <t>Conference Registrations</t>
  </si>
  <si>
    <t>Training</t>
  </si>
  <si>
    <t>Media Monitoring</t>
  </si>
  <si>
    <t>Media Measurement/Analysis</t>
  </si>
  <si>
    <t>Web Development</t>
  </si>
  <si>
    <t>Design</t>
  </si>
  <si>
    <t>Media Database</t>
  </si>
  <si>
    <t>Primary Research</t>
  </si>
  <si>
    <t>Client Entertainment</t>
  </si>
  <si>
    <t>Printing</t>
  </si>
  <si>
    <t>Events</t>
  </si>
  <si>
    <t>Expense Management Markups</t>
  </si>
  <si>
    <t>G&amp;A (OVERHEAD)</t>
  </si>
  <si>
    <t>Fixed Overhead Costs</t>
  </si>
  <si>
    <t>Recurring Fees</t>
  </si>
  <si>
    <t>One-Time Fees</t>
  </si>
  <si>
    <t>Fees</t>
  </si>
  <si>
    <t>Total Fees</t>
  </si>
  <si>
    <t>Reimbursables</t>
  </si>
  <si>
    <t>Total Reimbursables</t>
  </si>
  <si>
    <t>Total Reimbursable Expenses</t>
  </si>
  <si>
    <t>Total Non-Reimbursable Expenses</t>
  </si>
  <si>
    <t>% of Non-Reimbursable Expenses</t>
  </si>
  <si>
    <t>Telecommunications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</si>
  <si>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</si>
  <si>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</si>
  <si>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</si>
  <si>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</si>
  <si>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</si>
  <si>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</si>
  <si>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</si>
  <si>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</si>
  <si>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</si>
  <si>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</si>
  <si>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</si>
  <si>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</si>
  <si>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</si>
  <si>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G&amp;A (Overhead)</t>
  </si>
  <si>
    <t>PROJECT BUDGET FOR:</t>
  </si>
  <si>
    <t>PROJECT BUDGET SUMMARY</t>
  </si>
  <si>
    <t>Expenses &amp; Pass-Through Payments</t>
  </si>
  <si>
    <t>Total G&amp;A</t>
  </si>
  <si>
    <t>Gross Profit (w/o G&amp;A)</t>
  </si>
  <si>
    <t>Net Profit (inc. G&amp;A)</t>
  </si>
  <si>
    <t>Gross Margin</t>
  </si>
  <si>
    <t>Net Margin</t>
  </si>
  <si>
    <t>Staff Cost Calculator</t>
  </si>
  <si>
    <t>Classification</t>
  </si>
  <si>
    <t>Salary</t>
  </si>
  <si>
    <t>Total Hours</t>
  </si>
  <si>
    <t>Annual Hours</t>
  </si>
  <si>
    <t>Tax/Benefit %</t>
  </si>
  <si>
    <t>Senior - Cost</t>
  </si>
  <si>
    <t>Junior - Cost</t>
  </si>
  <si>
    <t>Mid - Cost</t>
  </si>
  <si>
    <t>Staff Hours and Cost</t>
  </si>
  <si>
    <t>HOURS</t>
  </si>
  <si>
    <t>COMPUTED COST</t>
  </si>
  <si>
    <t>Total Computed Cost</t>
  </si>
  <si>
    <t xml:space="preserve">TAX/BENEFIT %: </t>
  </si>
  <si>
    <t>HOURS:</t>
  </si>
  <si>
    <t>Enter the total number of hours the average staff at each level works (1750 is a good number if you don't know)</t>
  </si>
  <si>
    <t xml:space="preserve">SALARY: </t>
  </si>
  <si>
    <t>Use an average salary estimate for each staff level</t>
  </si>
  <si>
    <t>Estimate a percentage markup of the salary to represent total cost of employment (33% is a decent rule-of-thumb in the U.S.)</t>
  </si>
  <si>
    <t>Calculated Hourly Cost</t>
  </si>
  <si>
    <t>HOURLY COST:</t>
  </si>
  <si>
    <t>Note that this is the estimated actual cost of an employee, not what you would use as a billable rate</t>
  </si>
  <si>
    <t>Enter the number of hours budgeted for each staff level. The staff rates will be automatically applied and populate the cost table here and in the budget itself.</t>
  </si>
  <si>
    <t>Web Hosting</t>
  </si>
  <si>
    <t>Only edit shaded cells. All others are automatically calculated.</t>
  </si>
  <si>
    <t>% of Reimbursable Expenses</t>
  </si>
  <si>
    <t>Acme Adventures Marketing Campaign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</si>
</sst>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2" fillId="0" borderId="0" xfId="0" applyFont="1" applyBorder="1"/>
    <xf numFmtId="0" fontId="0" fillId="0" borderId="0" xfId="0" applyBorder="1"/>
    <xf numFmtId="0" fontId="2" fillId="0" borderId="1" xfId="0" applyFont="1" applyBorder="1"/>
    <xf numFmtId="0" fontId="4" fillId="0" borderId="0" xfId="0" applyFont="1"/>
    <xf numFmtId="0" fontId="5" fillId="0" borderId="0" xfId="0" applyFont="1"/>
    <xf numFmtId="0" fontId="0" fillId="2" borderId="0" xfId="0" applyFill="1"/>
    <xf numFmtId="0" fontId="6" fillId="0" borderId="0" xfId="0" applyFont="1"/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164" fontId="0" fillId="0" borderId="0" xfId="1" applyNumberFormat="1" applyFont="1" applyProtection="1">
      <protection locked="0"/>
    </xf>
    <xf numFmtId="0" fontId="2" fillId="0" borderId="0" xfId="0" applyFont="1" applyProtection="1"/>
    <xf numFmtId="164" fontId="0" fillId="0" borderId="0" xfId="1" applyNumberFormat="1" applyFont="1" applyProtection="1"/>
    <xf numFmtId="164" fontId="2" fillId="0" borderId="0" xfId="1" applyNumberFormat="1" applyFont="1" applyProtection="1"/>
    <xf numFmtId="164" fontId="2" fillId="0" borderId="0" xfId="0" applyNumberFormat="1" applyFont="1" applyProtection="1"/>
    <xf numFmtId="164" fontId="0" fillId="0" borderId="0" xfId="1" applyNumberFormat="1" applyFont="1" applyBorder="1" applyProtection="1"/>
    <xf numFmtId="164" fontId="2" fillId="0" borderId="1" xfId="1" applyNumberFormat="1" applyFont="1" applyBorder="1" applyProtection="1"/>
    <xf numFmtId="164" fontId="2" fillId="0" borderId="0" xfId="0" applyNumberFormat="1" applyFont="1" applyBorder="1" applyProtection="1"/>
    <xf numFmtId="164" fontId="0" fillId="0" borderId="0" xfId="0" applyNumberFormat="1" applyBorder="1" applyProtection="1"/>
    <xf numFmtId="164" fontId="0" fillId="0" borderId="0" xfId="0" applyNumberFormat="1" applyProtection="1"/>
    <xf numFmtId="0" fontId="0" fillId="0" borderId="0" xfId="0" applyProtection="1"/>
    <xf numFmtId="164" fontId="2" fillId="0" borderId="0" xfId="0" applyNumberFormat="1" applyFont="1" applyFill="1" applyProtection="1"/>
    <xf numFmtId="9" fontId="2" fillId="0" borderId="0" xfId="2" applyFont="1" applyProtection="1"/>
    <xf numFmtId="164" fontId="0" fillId="2" borderId="0" xfId="1" applyNumberFormat="1" applyFont="1" applyFill="1" applyProtection="1">
      <protection locked="0"/>
    </xf>
    <xf numFmtId="0" fontId="0" fillId="2" borderId="0" xfId="0" applyFill="1" applyProtection="1">
      <protection locked="0"/>
    </xf>
    <xf numFmtId="164" fontId="0" fillId="2" borderId="0" xfId="1" applyNumberFormat="1" applyFont="1" applyFill="1" applyBorder="1" applyProtection="1"/>
    <xf numFmtId="164" fontId="0" fillId="2" borderId="0" xfId="1" applyNumberFormat="1" applyFont="1" applyFill="1" applyProtection="1"/>
    <xf numFmtId="0" fontId="5" fillId="2" borderId="0" xfId="0" applyFon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D0070-40E7-4257-9853-B58A2E653F59}">
  <dimension ref="A1:Q73"/>
  <sheetViews>
    <sheetView tabSelected="1" zoomScale="110" zoomScaleNormal="110" workbookViewId="0">
      <selection activeCell="P2" sqref="P2"/>
    </sheetView>
  </sheetViews>
  <sheetFormatPr baseColWidth="10" defaultColWidth="8.83203125" defaultRowHeight="15" x14ac:dyDescent="0.2"/>
  <cols>
    <col min="1" max="3" width="2.6640625" customWidth="1"/>
    <col min="4" max="4" width="30.5" customWidth="1"/>
    <col min="17" max="17" width="14.33203125" style="12" customWidth="1"/>
  </cols>
  <sheetData>
    <row r="1" spans="1:17" s="8" customFormat="1" ht="24" x14ac:dyDescent="0.3">
      <c r="A1" s="8" t="s">
        <v>55</v>
      </c>
      <c r="E1" s="30" t="s">
        <v>89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3" spans="1:17" x14ac:dyDescent="0.2">
      <c r="A3" s="10" t="s">
        <v>87</v>
      </c>
    </row>
    <row r="5" spans="1:17" s="2" customFormat="1" x14ac:dyDescent="0.2">
      <c r="E5" s="2" t="s">
        <v>41</v>
      </c>
      <c r="F5" s="2" t="s">
        <v>42</v>
      </c>
      <c r="G5" s="2" t="s">
        <v>43</v>
      </c>
      <c r="H5" s="2" t="s">
        <v>44</v>
      </c>
      <c r="I5" s="2" t="s">
        <v>45</v>
      </c>
      <c r="J5" s="2" t="s">
        <v>46</v>
      </c>
      <c r="K5" s="2" t="s">
        <v>47</v>
      </c>
      <c r="L5" s="2" t="s">
        <v>48</v>
      </c>
      <c r="M5" s="2" t="s">
        <v>49</v>
      </c>
      <c r="N5" s="2" t="s">
        <v>50</v>
      </c>
      <c r="O5" s="2" t="s">
        <v>51</v>
      </c>
      <c r="P5" s="2" t="s">
        <v>52</v>
      </c>
      <c r="Q5" s="11" t="s">
        <v>53</v>
      </c>
    </row>
    <row r="6" spans="1:17" x14ac:dyDescent="0.2">
      <c r="A6" s="1" t="s">
        <v>0</v>
      </c>
    </row>
    <row r="7" spans="1:17" x14ac:dyDescent="0.2">
      <c r="A7" s="1"/>
      <c r="B7" s="1" t="s">
        <v>33</v>
      </c>
    </row>
    <row r="8" spans="1:17" x14ac:dyDescent="0.2">
      <c r="C8" t="s">
        <v>31</v>
      </c>
      <c r="E8" s="29">
        <v>7500</v>
      </c>
      <c r="F8" s="29">
        <v>7500</v>
      </c>
      <c r="G8" s="29">
        <v>7500</v>
      </c>
      <c r="H8" s="29">
        <v>7500</v>
      </c>
      <c r="I8" s="29">
        <v>7500</v>
      </c>
      <c r="J8" s="29">
        <v>7500</v>
      </c>
      <c r="K8" s="29">
        <v>7500</v>
      </c>
      <c r="L8" s="29">
        <v>7500</v>
      </c>
      <c r="M8" s="29">
        <v>7500</v>
      </c>
      <c r="N8" s="29">
        <v>7500</v>
      </c>
      <c r="O8" s="29">
        <v>7500</v>
      </c>
      <c r="P8" s="29">
        <v>7500</v>
      </c>
      <c r="Q8" s="16">
        <f>SUM(E8:P8)</f>
        <v>90000</v>
      </c>
    </row>
    <row r="9" spans="1:17" x14ac:dyDescent="0.2">
      <c r="C9" t="s">
        <v>32</v>
      </c>
      <c r="E9" s="29">
        <v>10000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16">
        <f>SUM(E9:P9)</f>
        <v>10000</v>
      </c>
    </row>
    <row r="10" spans="1:17" x14ac:dyDescent="0.2">
      <c r="B10" s="5"/>
      <c r="C10" s="5" t="s">
        <v>28</v>
      </c>
      <c r="D10" s="5"/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16">
        <f>SUM(E10:P10)</f>
        <v>0</v>
      </c>
    </row>
    <row r="11" spans="1:17" s="1" customFormat="1" x14ac:dyDescent="0.2">
      <c r="B11" s="6" t="s">
        <v>34</v>
      </c>
      <c r="C11" s="6"/>
      <c r="D11" s="6"/>
      <c r="E11" s="19">
        <f>SUM(E7:E10)</f>
        <v>17500</v>
      </c>
      <c r="F11" s="19">
        <f t="shared" ref="F11:P11" si="0">SUM(F7:F10)</f>
        <v>7500</v>
      </c>
      <c r="G11" s="19">
        <f t="shared" si="0"/>
        <v>7500</v>
      </c>
      <c r="H11" s="19">
        <f t="shared" si="0"/>
        <v>7500</v>
      </c>
      <c r="I11" s="19">
        <f t="shared" si="0"/>
        <v>7500</v>
      </c>
      <c r="J11" s="19">
        <f t="shared" si="0"/>
        <v>7500</v>
      </c>
      <c r="K11" s="19">
        <f t="shared" si="0"/>
        <v>7500</v>
      </c>
      <c r="L11" s="19">
        <f t="shared" si="0"/>
        <v>7500</v>
      </c>
      <c r="M11" s="19">
        <f t="shared" si="0"/>
        <v>7500</v>
      </c>
      <c r="N11" s="19">
        <f t="shared" si="0"/>
        <v>7500</v>
      </c>
      <c r="O11" s="19">
        <f t="shared" si="0"/>
        <v>7500</v>
      </c>
      <c r="P11" s="19">
        <f t="shared" si="0"/>
        <v>7500</v>
      </c>
      <c r="Q11" s="19">
        <f>SUM(E11:P11)</f>
        <v>100000</v>
      </c>
    </row>
    <row r="12" spans="1:17" s="1" customFormat="1" x14ac:dyDescent="0.2">
      <c r="B12" s="4"/>
      <c r="C12" s="4"/>
      <c r="D12" s="4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3" spans="1:17" x14ac:dyDescent="0.2">
      <c r="B13" s="4" t="s">
        <v>35</v>
      </c>
      <c r="C13" s="5"/>
      <c r="D13" s="5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/>
    </row>
    <row r="14" spans="1:17" x14ac:dyDescent="0.2">
      <c r="B14" s="5"/>
      <c r="C14" s="5" t="s">
        <v>57</v>
      </c>
      <c r="D14" s="5"/>
      <c r="E14" s="18">
        <f>E27</f>
        <v>2500</v>
      </c>
      <c r="F14" s="18">
        <f t="shared" ref="F14:P14" si="1">F27</f>
        <v>2500</v>
      </c>
      <c r="G14" s="18">
        <f t="shared" si="1"/>
        <v>2500</v>
      </c>
      <c r="H14" s="18">
        <f t="shared" si="1"/>
        <v>2500</v>
      </c>
      <c r="I14" s="18">
        <f t="shared" si="1"/>
        <v>2500</v>
      </c>
      <c r="J14" s="18">
        <f t="shared" si="1"/>
        <v>2500</v>
      </c>
      <c r="K14" s="18">
        <f t="shared" si="1"/>
        <v>2500</v>
      </c>
      <c r="L14" s="18">
        <f t="shared" si="1"/>
        <v>2500</v>
      </c>
      <c r="M14" s="18">
        <f t="shared" si="1"/>
        <v>2500</v>
      </c>
      <c r="N14" s="18">
        <f t="shared" si="1"/>
        <v>2500</v>
      </c>
      <c r="O14" s="18">
        <f t="shared" si="1"/>
        <v>2500</v>
      </c>
      <c r="P14" s="18">
        <f t="shared" si="1"/>
        <v>2500</v>
      </c>
      <c r="Q14" s="16">
        <f>SUM(E14:P14)</f>
        <v>30000</v>
      </c>
    </row>
    <row r="15" spans="1:17" s="4" customFormat="1" x14ac:dyDescent="0.2">
      <c r="B15" s="6" t="s">
        <v>36</v>
      </c>
      <c r="C15" s="6"/>
      <c r="D15" s="6"/>
      <c r="E15" s="19">
        <f t="shared" ref="E15:P15" si="2">SUM(E13:E14)</f>
        <v>2500</v>
      </c>
      <c r="F15" s="19">
        <f t="shared" si="2"/>
        <v>2500</v>
      </c>
      <c r="G15" s="19">
        <f t="shared" si="2"/>
        <v>2500</v>
      </c>
      <c r="H15" s="19">
        <f t="shared" si="2"/>
        <v>2500</v>
      </c>
      <c r="I15" s="19">
        <f t="shared" si="2"/>
        <v>2500</v>
      </c>
      <c r="J15" s="19">
        <f t="shared" si="2"/>
        <v>2500</v>
      </c>
      <c r="K15" s="19">
        <f t="shared" si="2"/>
        <v>2500</v>
      </c>
      <c r="L15" s="19">
        <f t="shared" si="2"/>
        <v>2500</v>
      </c>
      <c r="M15" s="19">
        <f t="shared" si="2"/>
        <v>2500</v>
      </c>
      <c r="N15" s="19">
        <f t="shared" si="2"/>
        <v>2500</v>
      </c>
      <c r="O15" s="19">
        <f t="shared" si="2"/>
        <v>2500</v>
      </c>
      <c r="P15" s="19">
        <f t="shared" si="2"/>
        <v>2500</v>
      </c>
      <c r="Q15" s="19">
        <f>SUM(E15:P15)</f>
        <v>30000</v>
      </c>
    </row>
    <row r="16" spans="1:17" x14ac:dyDescent="0.2"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17"/>
    </row>
    <row r="17" spans="1:17" x14ac:dyDescent="0.2">
      <c r="A17" s="1" t="s">
        <v>1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17"/>
    </row>
    <row r="18" spans="1:17" x14ac:dyDescent="0.2">
      <c r="B18" s="1" t="s">
        <v>2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17"/>
    </row>
    <row r="19" spans="1:17" x14ac:dyDescent="0.2">
      <c r="C19" t="s">
        <v>3</v>
      </c>
      <c r="E19" s="26">
        <v>2500</v>
      </c>
      <c r="F19" s="26">
        <v>2500</v>
      </c>
      <c r="G19" s="26">
        <v>2500</v>
      </c>
      <c r="H19" s="26">
        <v>2500</v>
      </c>
      <c r="I19" s="26">
        <v>2500</v>
      </c>
      <c r="J19" s="26">
        <v>2500</v>
      </c>
      <c r="K19" s="26">
        <v>2500</v>
      </c>
      <c r="L19" s="26">
        <v>2500</v>
      </c>
      <c r="M19" s="26">
        <v>2500</v>
      </c>
      <c r="N19" s="26">
        <v>2500</v>
      </c>
      <c r="O19" s="26">
        <v>2500</v>
      </c>
      <c r="P19" s="26">
        <v>2500</v>
      </c>
      <c r="Q19" s="16">
        <f>SUM(E19:P19)</f>
        <v>30000</v>
      </c>
    </row>
    <row r="20" spans="1:17" x14ac:dyDescent="0.2">
      <c r="C20" t="s">
        <v>7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16">
        <f>SUM(E20:P20)</f>
        <v>0</v>
      </c>
    </row>
    <row r="21" spans="1:17" x14ac:dyDescent="0.2">
      <c r="C21" t="s">
        <v>4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16">
        <f>SUM(E21:P21)</f>
        <v>0</v>
      </c>
    </row>
    <row r="22" spans="1:17" x14ac:dyDescent="0.2">
      <c r="C22" t="s">
        <v>5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7"/>
    </row>
    <row r="23" spans="1:17" x14ac:dyDescent="0.2">
      <c r="D23" t="s">
        <v>13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16">
        <f>SUM(E23:P23)</f>
        <v>0</v>
      </c>
    </row>
    <row r="24" spans="1:17" x14ac:dyDescent="0.2">
      <c r="D24" t="s">
        <v>14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16">
        <f>SUM(E24:P24)</f>
        <v>0</v>
      </c>
    </row>
    <row r="25" spans="1:17" x14ac:dyDescent="0.2">
      <c r="D25" t="s">
        <v>15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16">
        <f>SUM(E25:P25)</f>
        <v>0</v>
      </c>
    </row>
    <row r="26" spans="1:17" x14ac:dyDescent="0.2">
      <c r="D26" t="s">
        <v>16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16">
        <f>SUM(E26:P26)</f>
        <v>0</v>
      </c>
    </row>
    <row r="27" spans="1:17" s="1" customFormat="1" x14ac:dyDescent="0.2">
      <c r="B27" s="6" t="s">
        <v>37</v>
      </c>
      <c r="C27" s="6"/>
      <c r="D27" s="6"/>
      <c r="E27" s="19">
        <f>SUM(E18:E26)</f>
        <v>2500</v>
      </c>
      <c r="F27" s="19">
        <f t="shared" ref="F27:P27" si="3">SUM(F18:F26)</f>
        <v>2500</v>
      </c>
      <c r="G27" s="19">
        <f t="shared" si="3"/>
        <v>2500</v>
      </c>
      <c r="H27" s="19">
        <f t="shared" si="3"/>
        <v>2500</v>
      </c>
      <c r="I27" s="19">
        <f t="shared" si="3"/>
        <v>2500</v>
      </c>
      <c r="J27" s="19">
        <f t="shared" si="3"/>
        <v>2500</v>
      </c>
      <c r="K27" s="19">
        <f t="shared" si="3"/>
        <v>2500</v>
      </c>
      <c r="L27" s="19">
        <f t="shared" si="3"/>
        <v>2500</v>
      </c>
      <c r="M27" s="19">
        <f t="shared" si="3"/>
        <v>2500</v>
      </c>
      <c r="N27" s="19">
        <f t="shared" si="3"/>
        <v>2500</v>
      </c>
      <c r="O27" s="19">
        <f t="shared" si="3"/>
        <v>2500</v>
      </c>
      <c r="P27" s="19">
        <f t="shared" si="3"/>
        <v>2500</v>
      </c>
      <c r="Q27" s="19">
        <f>SUM(E27:P27)</f>
        <v>30000</v>
      </c>
    </row>
    <row r="28" spans="1:17" x14ac:dyDescent="0.2">
      <c r="B28" s="1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17"/>
    </row>
    <row r="29" spans="1:17" x14ac:dyDescent="0.2">
      <c r="B29" s="1" t="s">
        <v>6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17"/>
    </row>
    <row r="30" spans="1:17" x14ac:dyDescent="0.2">
      <c r="C30" t="s">
        <v>8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17"/>
    </row>
    <row r="31" spans="1:17" x14ac:dyDescent="0.2">
      <c r="D31" t="s">
        <v>70</v>
      </c>
      <c r="E31" s="15">
        <f>'Staff Hours and Cost'!D14</f>
        <v>760</v>
      </c>
      <c r="F31" s="15">
        <f>'Staff Hours and Cost'!E14</f>
        <v>760</v>
      </c>
      <c r="G31" s="15">
        <f>'Staff Hours and Cost'!F14</f>
        <v>760</v>
      </c>
      <c r="H31" s="15">
        <f>'Staff Hours and Cost'!G14</f>
        <v>760</v>
      </c>
      <c r="I31" s="15">
        <f>'Staff Hours and Cost'!H14</f>
        <v>760</v>
      </c>
      <c r="J31" s="15">
        <f>'Staff Hours and Cost'!I14</f>
        <v>760</v>
      </c>
      <c r="K31" s="15">
        <f>'Staff Hours and Cost'!J14</f>
        <v>760</v>
      </c>
      <c r="L31" s="15">
        <f>'Staff Hours and Cost'!K14</f>
        <v>760</v>
      </c>
      <c r="M31" s="15">
        <f>'Staff Hours and Cost'!L14</f>
        <v>760</v>
      </c>
      <c r="N31" s="15">
        <f>'Staff Hours and Cost'!M14</f>
        <v>760</v>
      </c>
      <c r="O31" s="15">
        <f>'Staff Hours and Cost'!N14</f>
        <v>760</v>
      </c>
      <c r="P31" s="15">
        <f>'Staff Hours and Cost'!O14</f>
        <v>760</v>
      </c>
      <c r="Q31" s="16">
        <f>SUM(E31:P31)</f>
        <v>9120</v>
      </c>
    </row>
    <row r="32" spans="1:17" x14ac:dyDescent="0.2">
      <c r="D32" t="s">
        <v>71</v>
      </c>
      <c r="E32" s="15">
        <f>'Staff Hours and Cost'!D15</f>
        <v>608</v>
      </c>
      <c r="F32" s="15">
        <f>'Staff Hours and Cost'!E15</f>
        <v>608</v>
      </c>
      <c r="G32" s="15">
        <f>'Staff Hours and Cost'!F15</f>
        <v>608</v>
      </c>
      <c r="H32" s="15">
        <f>'Staff Hours and Cost'!G15</f>
        <v>608</v>
      </c>
      <c r="I32" s="15">
        <f>'Staff Hours and Cost'!H15</f>
        <v>608</v>
      </c>
      <c r="J32" s="15">
        <f>'Staff Hours and Cost'!I15</f>
        <v>608</v>
      </c>
      <c r="K32" s="15">
        <f>'Staff Hours and Cost'!J15</f>
        <v>608</v>
      </c>
      <c r="L32" s="15">
        <f>'Staff Hours and Cost'!K15</f>
        <v>608</v>
      </c>
      <c r="M32" s="15">
        <f>'Staff Hours and Cost'!L15</f>
        <v>608</v>
      </c>
      <c r="N32" s="15">
        <f>'Staff Hours and Cost'!M15</f>
        <v>608</v>
      </c>
      <c r="O32" s="15">
        <f>'Staff Hours and Cost'!N15</f>
        <v>608</v>
      </c>
      <c r="P32" s="15">
        <f>'Staff Hours and Cost'!O15</f>
        <v>608</v>
      </c>
      <c r="Q32" s="16">
        <f>SUM(E32:P32)</f>
        <v>7296</v>
      </c>
    </row>
    <row r="33" spans="3:17" x14ac:dyDescent="0.2">
      <c r="D33" t="s">
        <v>69</v>
      </c>
      <c r="E33" s="15">
        <f>'Staff Hours and Cost'!D16</f>
        <v>182.4</v>
      </c>
      <c r="F33" s="15">
        <f>'Staff Hours and Cost'!E16</f>
        <v>182.4</v>
      </c>
      <c r="G33" s="15">
        <f>'Staff Hours and Cost'!F16</f>
        <v>182.4</v>
      </c>
      <c r="H33" s="15">
        <f>'Staff Hours and Cost'!G16</f>
        <v>182.4</v>
      </c>
      <c r="I33" s="15">
        <f>'Staff Hours and Cost'!H16</f>
        <v>182.4</v>
      </c>
      <c r="J33" s="15">
        <f>'Staff Hours and Cost'!I16</f>
        <v>182.4</v>
      </c>
      <c r="K33" s="15">
        <f>'Staff Hours and Cost'!J16</f>
        <v>182.4</v>
      </c>
      <c r="L33" s="15">
        <f>'Staff Hours and Cost'!K16</f>
        <v>182.4</v>
      </c>
      <c r="M33" s="15">
        <f>'Staff Hours and Cost'!L16</f>
        <v>182.4</v>
      </c>
      <c r="N33" s="15">
        <f>'Staff Hours and Cost'!M16</f>
        <v>182.4</v>
      </c>
      <c r="O33" s="15">
        <f>'Staff Hours and Cost'!N16</f>
        <v>182.4</v>
      </c>
      <c r="P33" s="15">
        <f>'Staff Hours and Cost'!O16</f>
        <v>182.4</v>
      </c>
      <c r="Q33" s="16">
        <f>SUM(E33:P33)</f>
        <v>2188.8000000000006</v>
      </c>
    </row>
    <row r="34" spans="3:17" x14ac:dyDescent="0.2">
      <c r="C34" t="s">
        <v>12</v>
      </c>
      <c r="E34" s="29">
        <v>1500</v>
      </c>
      <c r="F34" s="29">
        <v>1500</v>
      </c>
      <c r="G34" s="29">
        <v>1500</v>
      </c>
      <c r="H34" s="29">
        <v>1500</v>
      </c>
      <c r="I34" s="29">
        <v>1500</v>
      </c>
      <c r="J34" s="29">
        <v>1500</v>
      </c>
      <c r="K34" s="29">
        <v>1500</v>
      </c>
      <c r="L34" s="29">
        <v>1500</v>
      </c>
      <c r="M34" s="29">
        <v>1500</v>
      </c>
      <c r="N34" s="29">
        <v>1500</v>
      </c>
      <c r="O34" s="29">
        <v>1500</v>
      </c>
      <c r="P34" s="29">
        <v>1500</v>
      </c>
      <c r="Q34" s="16">
        <f>SUM(E34:P34)</f>
        <v>18000</v>
      </c>
    </row>
    <row r="35" spans="3:17" x14ac:dyDescent="0.2">
      <c r="C35" t="s">
        <v>5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17"/>
    </row>
    <row r="36" spans="3:17" x14ac:dyDescent="0.2">
      <c r="D36" t="s">
        <v>13</v>
      </c>
      <c r="E36" s="26">
        <v>1500</v>
      </c>
      <c r="F36" s="26">
        <v>0</v>
      </c>
      <c r="G36" s="26">
        <v>0</v>
      </c>
      <c r="H36" s="26">
        <v>1500</v>
      </c>
      <c r="I36" s="26">
        <v>0</v>
      </c>
      <c r="J36" s="26">
        <v>0</v>
      </c>
      <c r="K36" s="26">
        <v>1500</v>
      </c>
      <c r="L36" s="26">
        <v>0</v>
      </c>
      <c r="M36" s="26">
        <v>0</v>
      </c>
      <c r="N36" s="26">
        <v>1500</v>
      </c>
      <c r="O36" s="26">
        <v>0</v>
      </c>
      <c r="P36" s="26">
        <v>0</v>
      </c>
      <c r="Q36" s="16">
        <f>SUM(E36:P36)</f>
        <v>6000</v>
      </c>
    </row>
    <row r="37" spans="3:17" x14ac:dyDescent="0.2">
      <c r="D37" t="s">
        <v>14</v>
      </c>
      <c r="E37" s="26">
        <v>900</v>
      </c>
      <c r="F37" s="26">
        <v>0</v>
      </c>
      <c r="G37" s="26">
        <v>0</v>
      </c>
      <c r="H37" s="26">
        <v>900</v>
      </c>
      <c r="I37" s="26">
        <v>0</v>
      </c>
      <c r="J37" s="26">
        <v>0</v>
      </c>
      <c r="K37" s="26">
        <v>900</v>
      </c>
      <c r="L37" s="26">
        <v>0</v>
      </c>
      <c r="M37" s="26">
        <v>0</v>
      </c>
      <c r="N37" s="26">
        <v>900</v>
      </c>
      <c r="O37" s="26">
        <v>0</v>
      </c>
      <c r="P37" s="26">
        <v>0</v>
      </c>
      <c r="Q37" s="16">
        <f>SUM(E37:P37)</f>
        <v>3600</v>
      </c>
    </row>
    <row r="38" spans="3:17" x14ac:dyDescent="0.2">
      <c r="D38" t="s">
        <v>15</v>
      </c>
      <c r="E38" s="26">
        <v>300</v>
      </c>
      <c r="F38" s="26">
        <v>0</v>
      </c>
      <c r="G38" s="26">
        <v>0</v>
      </c>
      <c r="H38" s="26">
        <v>300</v>
      </c>
      <c r="I38" s="26">
        <v>0</v>
      </c>
      <c r="J38" s="26">
        <v>0</v>
      </c>
      <c r="K38" s="26">
        <v>300</v>
      </c>
      <c r="L38" s="26">
        <v>0</v>
      </c>
      <c r="M38" s="26">
        <v>0</v>
      </c>
      <c r="N38" s="26">
        <v>300</v>
      </c>
      <c r="O38" s="26">
        <v>0</v>
      </c>
      <c r="P38" s="26">
        <v>0</v>
      </c>
      <c r="Q38" s="16">
        <f>SUM(E38:P38)</f>
        <v>1200</v>
      </c>
    </row>
    <row r="39" spans="3:17" x14ac:dyDescent="0.2">
      <c r="D39" t="s">
        <v>16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16">
        <f>SUM(E39:P39)</f>
        <v>0</v>
      </c>
    </row>
    <row r="40" spans="3:17" x14ac:dyDescent="0.2">
      <c r="C40" t="s">
        <v>25</v>
      </c>
      <c r="E40" s="26">
        <v>500</v>
      </c>
      <c r="F40" s="26">
        <v>0</v>
      </c>
      <c r="G40" s="26">
        <v>0</v>
      </c>
      <c r="H40" s="26">
        <v>500</v>
      </c>
      <c r="I40" s="26">
        <v>0</v>
      </c>
      <c r="J40" s="26">
        <v>0</v>
      </c>
      <c r="K40" s="26">
        <v>500</v>
      </c>
      <c r="L40" s="26">
        <v>0</v>
      </c>
      <c r="M40" s="26">
        <v>0</v>
      </c>
      <c r="N40" s="26">
        <v>500</v>
      </c>
      <c r="O40" s="26">
        <v>0</v>
      </c>
      <c r="P40" s="26">
        <v>250</v>
      </c>
      <c r="Q40" s="16">
        <f>SUM(E40:P40)</f>
        <v>2250</v>
      </c>
    </row>
    <row r="41" spans="3:17" x14ac:dyDescent="0.2">
      <c r="C41" t="s">
        <v>17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16">
        <f t="shared" ref="Q41:Q55" si="4">SUM(E41:P41)</f>
        <v>0</v>
      </c>
    </row>
    <row r="42" spans="3:17" x14ac:dyDescent="0.2">
      <c r="C42" t="s">
        <v>22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16">
        <f t="shared" si="4"/>
        <v>0</v>
      </c>
    </row>
    <row r="43" spans="3:17" x14ac:dyDescent="0.2">
      <c r="C43" t="s">
        <v>27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16">
        <f t="shared" si="4"/>
        <v>0</v>
      </c>
    </row>
    <row r="44" spans="3:17" x14ac:dyDescent="0.2">
      <c r="C44" t="s">
        <v>23</v>
      </c>
      <c r="E44" s="26">
        <v>2400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16">
        <f t="shared" si="4"/>
        <v>2400</v>
      </c>
    </row>
    <row r="45" spans="3:17" x14ac:dyDescent="0.2">
      <c r="C45" t="s">
        <v>20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16">
        <f t="shared" si="4"/>
        <v>0</v>
      </c>
    </row>
    <row r="46" spans="3:17" x14ac:dyDescent="0.2">
      <c r="C46" t="s">
        <v>19</v>
      </c>
      <c r="E46" s="26">
        <v>400</v>
      </c>
      <c r="F46" s="26">
        <v>400</v>
      </c>
      <c r="G46" s="26">
        <v>400</v>
      </c>
      <c r="H46" s="26">
        <v>400</v>
      </c>
      <c r="I46" s="26">
        <v>400</v>
      </c>
      <c r="J46" s="26">
        <v>400</v>
      </c>
      <c r="K46" s="26">
        <v>400</v>
      </c>
      <c r="L46" s="26">
        <v>400</v>
      </c>
      <c r="M46" s="26">
        <v>400</v>
      </c>
      <c r="N46" s="26">
        <v>400</v>
      </c>
      <c r="O46" s="26">
        <v>400</v>
      </c>
      <c r="P46" s="26">
        <v>400</v>
      </c>
      <c r="Q46" s="16">
        <f t="shared" si="4"/>
        <v>4800</v>
      </c>
    </row>
    <row r="47" spans="3:17" x14ac:dyDescent="0.2">
      <c r="C47" t="s">
        <v>24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16">
        <f t="shared" si="4"/>
        <v>0</v>
      </c>
    </row>
    <row r="48" spans="3:17" x14ac:dyDescent="0.2">
      <c r="C48" t="s">
        <v>26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16">
        <f t="shared" si="4"/>
        <v>0</v>
      </c>
    </row>
    <row r="49" spans="1:17" x14ac:dyDescent="0.2">
      <c r="C49" t="s">
        <v>7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16">
        <f t="shared" si="4"/>
        <v>0</v>
      </c>
    </row>
    <row r="50" spans="1:17" x14ac:dyDescent="0.2">
      <c r="C50" t="s">
        <v>4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16">
        <f t="shared" si="4"/>
        <v>0</v>
      </c>
    </row>
    <row r="51" spans="1:17" x14ac:dyDescent="0.2">
      <c r="C51" t="s">
        <v>40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16">
        <f t="shared" si="4"/>
        <v>0</v>
      </c>
    </row>
    <row r="52" spans="1:17" x14ac:dyDescent="0.2">
      <c r="C52" t="s">
        <v>18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16">
        <f t="shared" si="4"/>
        <v>0</v>
      </c>
    </row>
    <row r="53" spans="1:17" x14ac:dyDescent="0.2">
      <c r="C53" t="s">
        <v>21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16">
        <f t="shared" ref="Q53" si="5">SUM(E53:P53)</f>
        <v>0</v>
      </c>
    </row>
    <row r="54" spans="1:17" x14ac:dyDescent="0.2">
      <c r="C54" t="s">
        <v>86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16">
        <f t="shared" si="4"/>
        <v>0</v>
      </c>
    </row>
    <row r="55" spans="1:17" s="1" customFormat="1" x14ac:dyDescent="0.2">
      <c r="B55" s="6" t="s">
        <v>38</v>
      </c>
      <c r="C55" s="6"/>
      <c r="D55" s="6"/>
      <c r="E55" s="19">
        <f t="shared" ref="E55:P55" si="6">SUM(E29:E54)</f>
        <v>9050.4</v>
      </c>
      <c r="F55" s="19">
        <f t="shared" si="6"/>
        <v>3450.4</v>
      </c>
      <c r="G55" s="19">
        <f t="shared" si="6"/>
        <v>3450.4</v>
      </c>
      <c r="H55" s="19">
        <f t="shared" si="6"/>
        <v>6650.4</v>
      </c>
      <c r="I55" s="19">
        <f t="shared" si="6"/>
        <v>3450.4</v>
      </c>
      <c r="J55" s="19">
        <f t="shared" si="6"/>
        <v>3450.4</v>
      </c>
      <c r="K55" s="19">
        <f t="shared" si="6"/>
        <v>6650.4</v>
      </c>
      <c r="L55" s="19">
        <f t="shared" si="6"/>
        <v>3450.4</v>
      </c>
      <c r="M55" s="19">
        <f t="shared" si="6"/>
        <v>3450.4</v>
      </c>
      <c r="N55" s="19">
        <f t="shared" si="6"/>
        <v>6650.4</v>
      </c>
      <c r="O55" s="19">
        <f t="shared" si="6"/>
        <v>3450.4</v>
      </c>
      <c r="P55" s="19">
        <f t="shared" si="6"/>
        <v>3700.4</v>
      </c>
      <c r="Q55" s="19">
        <f t="shared" si="4"/>
        <v>56854.80000000001</v>
      </c>
    </row>
    <row r="56" spans="1:17" x14ac:dyDescent="0.2">
      <c r="B56" s="1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17"/>
    </row>
    <row r="57" spans="1:17" s="1" customFormat="1" x14ac:dyDescent="0.2">
      <c r="A57" s="1" t="s">
        <v>29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</row>
    <row r="58" spans="1:17" x14ac:dyDescent="0.2">
      <c r="B58" t="s">
        <v>30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16">
        <f t="shared" ref="Q58:Q61" si="7">SUM(E58:P58)</f>
        <v>0</v>
      </c>
    </row>
    <row r="59" spans="1:17" x14ac:dyDescent="0.2">
      <c r="B59" s="9">
        <v>20</v>
      </c>
      <c r="C59" t="s">
        <v>88</v>
      </c>
      <c r="E59" s="26">
        <f>($B$59/100)*E27</f>
        <v>500</v>
      </c>
      <c r="F59" s="26">
        <f t="shared" ref="F59:P59" si="8">($B$59/100)*F27</f>
        <v>500</v>
      </c>
      <c r="G59" s="26">
        <f t="shared" si="8"/>
        <v>500</v>
      </c>
      <c r="H59" s="26">
        <f t="shared" si="8"/>
        <v>500</v>
      </c>
      <c r="I59" s="26">
        <f t="shared" si="8"/>
        <v>500</v>
      </c>
      <c r="J59" s="26">
        <f t="shared" si="8"/>
        <v>500</v>
      </c>
      <c r="K59" s="26">
        <f t="shared" si="8"/>
        <v>500</v>
      </c>
      <c r="L59" s="26">
        <f t="shared" si="8"/>
        <v>500</v>
      </c>
      <c r="M59" s="26">
        <f t="shared" si="8"/>
        <v>500</v>
      </c>
      <c r="N59" s="26">
        <f t="shared" si="8"/>
        <v>500</v>
      </c>
      <c r="O59" s="26">
        <f t="shared" si="8"/>
        <v>500</v>
      </c>
      <c r="P59" s="26">
        <f t="shared" si="8"/>
        <v>500</v>
      </c>
      <c r="Q59" s="16">
        <f t="shared" ref="Q59" si="9">SUM(E59:P59)</f>
        <v>6000</v>
      </c>
    </row>
    <row r="60" spans="1:17" x14ac:dyDescent="0.2">
      <c r="B60" s="9">
        <v>20</v>
      </c>
      <c r="C60" t="s">
        <v>39</v>
      </c>
      <c r="E60" s="26">
        <f>($B$60/100)*E55</f>
        <v>1810.08</v>
      </c>
      <c r="F60" s="26">
        <f t="shared" ref="F60:P60" si="10">($B$60/100)*F55</f>
        <v>690.08</v>
      </c>
      <c r="G60" s="26">
        <f t="shared" si="10"/>
        <v>690.08</v>
      </c>
      <c r="H60" s="26">
        <f t="shared" si="10"/>
        <v>1330.08</v>
      </c>
      <c r="I60" s="26">
        <f t="shared" si="10"/>
        <v>690.08</v>
      </c>
      <c r="J60" s="26">
        <f t="shared" si="10"/>
        <v>690.08</v>
      </c>
      <c r="K60" s="26">
        <f t="shared" si="10"/>
        <v>1330.08</v>
      </c>
      <c r="L60" s="26">
        <f t="shared" si="10"/>
        <v>690.08</v>
      </c>
      <c r="M60" s="26">
        <f t="shared" si="10"/>
        <v>690.08</v>
      </c>
      <c r="N60" s="26">
        <f t="shared" si="10"/>
        <v>1330.08</v>
      </c>
      <c r="O60" s="26">
        <f t="shared" si="10"/>
        <v>690.08</v>
      </c>
      <c r="P60" s="26">
        <f t="shared" si="10"/>
        <v>740.08</v>
      </c>
      <c r="Q60" s="16">
        <f t="shared" si="7"/>
        <v>11370.96</v>
      </c>
    </row>
    <row r="61" spans="1:17" s="1" customFormat="1" x14ac:dyDescent="0.2">
      <c r="A61" s="6" t="s">
        <v>54</v>
      </c>
      <c r="B61" s="6"/>
      <c r="C61" s="6"/>
      <c r="D61" s="6"/>
      <c r="E61" s="19">
        <f>SUM(E58:E60)</f>
        <v>2310.08</v>
      </c>
      <c r="F61" s="19">
        <f t="shared" ref="F61:P61" si="11">SUM(F58:F60)</f>
        <v>1190.08</v>
      </c>
      <c r="G61" s="19">
        <f t="shared" si="11"/>
        <v>1190.08</v>
      </c>
      <c r="H61" s="19">
        <f t="shared" si="11"/>
        <v>1830.08</v>
      </c>
      <c r="I61" s="19">
        <f t="shared" si="11"/>
        <v>1190.08</v>
      </c>
      <c r="J61" s="19">
        <f t="shared" si="11"/>
        <v>1190.08</v>
      </c>
      <c r="K61" s="19">
        <f t="shared" si="11"/>
        <v>1830.08</v>
      </c>
      <c r="L61" s="19">
        <f t="shared" si="11"/>
        <v>1190.08</v>
      </c>
      <c r="M61" s="19">
        <f t="shared" si="11"/>
        <v>1190.08</v>
      </c>
      <c r="N61" s="19">
        <f t="shared" si="11"/>
        <v>1830.08</v>
      </c>
      <c r="O61" s="19">
        <f t="shared" si="11"/>
        <v>1190.08</v>
      </c>
      <c r="P61" s="19">
        <f t="shared" si="11"/>
        <v>1240.08</v>
      </c>
      <c r="Q61" s="19">
        <f t="shared" si="7"/>
        <v>17370.96</v>
      </c>
    </row>
    <row r="62" spans="1:17" x14ac:dyDescent="0.2"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14"/>
    </row>
    <row r="63" spans="1:17" x14ac:dyDescent="0.2">
      <c r="A63" s="1" t="s">
        <v>56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14"/>
    </row>
    <row r="64" spans="1:17" x14ac:dyDescent="0.2">
      <c r="B64" t="s">
        <v>34</v>
      </c>
      <c r="E64" s="22">
        <f t="shared" ref="E64:Q64" si="12">E11</f>
        <v>17500</v>
      </c>
      <c r="F64" s="22">
        <f t="shared" si="12"/>
        <v>7500</v>
      </c>
      <c r="G64" s="22">
        <f t="shared" si="12"/>
        <v>7500</v>
      </c>
      <c r="H64" s="22">
        <f t="shared" si="12"/>
        <v>7500</v>
      </c>
      <c r="I64" s="22">
        <f t="shared" si="12"/>
        <v>7500</v>
      </c>
      <c r="J64" s="22">
        <f t="shared" si="12"/>
        <v>7500</v>
      </c>
      <c r="K64" s="22">
        <f t="shared" si="12"/>
        <v>7500</v>
      </c>
      <c r="L64" s="22">
        <f t="shared" si="12"/>
        <v>7500</v>
      </c>
      <c r="M64" s="22">
        <f t="shared" si="12"/>
        <v>7500</v>
      </c>
      <c r="N64" s="22">
        <f t="shared" si="12"/>
        <v>7500</v>
      </c>
      <c r="O64" s="22">
        <f t="shared" si="12"/>
        <v>7500</v>
      </c>
      <c r="P64" s="22">
        <f t="shared" si="12"/>
        <v>7500</v>
      </c>
      <c r="Q64" s="17">
        <f t="shared" si="12"/>
        <v>100000</v>
      </c>
    </row>
    <row r="65" spans="2:17" x14ac:dyDescent="0.2">
      <c r="B65" t="s">
        <v>37</v>
      </c>
      <c r="E65" s="22">
        <f t="shared" ref="E65:Q65" si="13">E27</f>
        <v>2500</v>
      </c>
      <c r="F65" s="22">
        <f t="shared" si="13"/>
        <v>2500</v>
      </c>
      <c r="G65" s="22">
        <f t="shared" si="13"/>
        <v>2500</v>
      </c>
      <c r="H65" s="22">
        <f t="shared" si="13"/>
        <v>2500</v>
      </c>
      <c r="I65" s="22">
        <f t="shared" si="13"/>
        <v>2500</v>
      </c>
      <c r="J65" s="22">
        <f t="shared" si="13"/>
        <v>2500</v>
      </c>
      <c r="K65" s="22">
        <f t="shared" si="13"/>
        <v>2500</v>
      </c>
      <c r="L65" s="22">
        <f t="shared" si="13"/>
        <v>2500</v>
      </c>
      <c r="M65" s="22">
        <f t="shared" si="13"/>
        <v>2500</v>
      </c>
      <c r="N65" s="22">
        <f t="shared" si="13"/>
        <v>2500</v>
      </c>
      <c r="O65" s="22">
        <f t="shared" si="13"/>
        <v>2500</v>
      </c>
      <c r="P65" s="22">
        <f t="shared" si="13"/>
        <v>2500</v>
      </c>
      <c r="Q65" s="17">
        <f t="shared" si="13"/>
        <v>30000</v>
      </c>
    </row>
    <row r="66" spans="2:17" x14ac:dyDescent="0.2">
      <c r="B66" t="s">
        <v>38</v>
      </c>
      <c r="E66" s="22">
        <f>E55</f>
        <v>9050.4</v>
      </c>
      <c r="F66" s="22">
        <f t="shared" ref="F66:Q66" si="14">F55</f>
        <v>3450.4</v>
      </c>
      <c r="G66" s="22">
        <f t="shared" si="14"/>
        <v>3450.4</v>
      </c>
      <c r="H66" s="22">
        <f t="shared" si="14"/>
        <v>6650.4</v>
      </c>
      <c r="I66" s="22">
        <f t="shared" si="14"/>
        <v>3450.4</v>
      </c>
      <c r="J66" s="22">
        <f t="shared" si="14"/>
        <v>3450.4</v>
      </c>
      <c r="K66" s="22">
        <f t="shared" si="14"/>
        <v>6650.4</v>
      </c>
      <c r="L66" s="22">
        <f t="shared" si="14"/>
        <v>3450.4</v>
      </c>
      <c r="M66" s="22">
        <f t="shared" si="14"/>
        <v>3450.4</v>
      </c>
      <c r="N66" s="22">
        <f t="shared" si="14"/>
        <v>6650.4</v>
      </c>
      <c r="O66" s="22">
        <f t="shared" si="14"/>
        <v>3450.4</v>
      </c>
      <c r="P66" s="22">
        <f t="shared" si="14"/>
        <v>3700.4</v>
      </c>
      <c r="Q66" s="17">
        <f t="shared" si="14"/>
        <v>56854.80000000001</v>
      </c>
    </row>
    <row r="67" spans="2:17" x14ac:dyDescent="0.2">
      <c r="B67" t="s">
        <v>58</v>
      </c>
      <c r="E67" s="22">
        <f>E61</f>
        <v>2310.08</v>
      </c>
      <c r="F67" s="22">
        <f t="shared" ref="F67:Q67" si="15">F61</f>
        <v>1190.08</v>
      </c>
      <c r="G67" s="22">
        <f t="shared" si="15"/>
        <v>1190.08</v>
      </c>
      <c r="H67" s="22">
        <f t="shared" si="15"/>
        <v>1830.08</v>
      </c>
      <c r="I67" s="22">
        <f t="shared" si="15"/>
        <v>1190.08</v>
      </c>
      <c r="J67" s="22">
        <f t="shared" si="15"/>
        <v>1190.08</v>
      </c>
      <c r="K67" s="22">
        <f t="shared" si="15"/>
        <v>1830.08</v>
      </c>
      <c r="L67" s="22">
        <f t="shared" si="15"/>
        <v>1190.08</v>
      </c>
      <c r="M67" s="22">
        <f t="shared" si="15"/>
        <v>1190.08</v>
      </c>
      <c r="N67" s="22">
        <f t="shared" si="15"/>
        <v>1830.08</v>
      </c>
      <c r="O67" s="22">
        <f t="shared" si="15"/>
        <v>1190.08</v>
      </c>
      <c r="P67" s="22">
        <f t="shared" si="15"/>
        <v>1240.08</v>
      </c>
      <c r="Q67" s="17">
        <f t="shared" si="15"/>
        <v>17370.96</v>
      </c>
    </row>
    <row r="68" spans="2:17" x14ac:dyDescent="0.2"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17"/>
    </row>
    <row r="69" spans="2:17" x14ac:dyDescent="0.2">
      <c r="B69" t="s">
        <v>59</v>
      </c>
      <c r="E69" s="22">
        <f>E64-E66</f>
        <v>8449.6</v>
      </c>
      <c r="F69" s="22">
        <f t="shared" ref="F69:Q69" si="16">F64-F66</f>
        <v>4049.6</v>
      </c>
      <c r="G69" s="22">
        <f t="shared" si="16"/>
        <v>4049.6</v>
      </c>
      <c r="H69" s="22">
        <f t="shared" si="16"/>
        <v>849.60000000000036</v>
      </c>
      <c r="I69" s="22">
        <f t="shared" si="16"/>
        <v>4049.6</v>
      </c>
      <c r="J69" s="22">
        <f t="shared" si="16"/>
        <v>4049.6</v>
      </c>
      <c r="K69" s="22">
        <f t="shared" si="16"/>
        <v>849.60000000000036</v>
      </c>
      <c r="L69" s="22">
        <f t="shared" si="16"/>
        <v>4049.6</v>
      </c>
      <c r="M69" s="22">
        <f t="shared" si="16"/>
        <v>4049.6</v>
      </c>
      <c r="N69" s="22">
        <f t="shared" si="16"/>
        <v>849.60000000000036</v>
      </c>
      <c r="O69" s="22">
        <f t="shared" si="16"/>
        <v>4049.6</v>
      </c>
      <c r="P69" s="22">
        <f t="shared" si="16"/>
        <v>3799.6</v>
      </c>
      <c r="Q69" s="17">
        <f t="shared" si="16"/>
        <v>43145.19999999999</v>
      </c>
    </row>
    <row r="70" spans="2:17" x14ac:dyDescent="0.2">
      <c r="B70" t="s">
        <v>60</v>
      </c>
      <c r="E70" s="22">
        <f>E69-E67</f>
        <v>6139.52</v>
      </c>
      <c r="F70" s="22">
        <f t="shared" ref="F70:Q70" si="17">F69-F67</f>
        <v>2859.52</v>
      </c>
      <c r="G70" s="22">
        <f t="shared" si="17"/>
        <v>2859.52</v>
      </c>
      <c r="H70" s="22">
        <f t="shared" si="17"/>
        <v>-980.47999999999956</v>
      </c>
      <c r="I70" s="22">
        <f t="shared" si="17"/>
        <v>2859.52</v>
      </c>
      <c r="J70" s="22">
        <f t="shared" si="17"/>
        <v>2859.52</v>
      </c>
      <c r="K70" s="22">
        <f t="shared" si="17"/>
        <v>-980.47999999999956</v>
      </c>
      <c r="L70" s="22">
        <f t="shared" si="17"/>
        <v>2859.52</v>
      </c>
      <c r="M70" s="22">
        <f t="shared" si="17"/>
        <v>2859.52</v>
      </c>
      <c r="N70" s="22">
        <f t="shared" si="17"/>
        <v>-980.47999999999956</v>
      </c>
      <c r="O70" s="22">
        <f t="shared" si="17"/>
        <v>2859.52</v>
      </c>
      <c r="P70" s="22">
        <f t="shared" si="17"/>
        <v>2559.52</v>
      </c>
      <c r="Q70" s="17">
        <f t="shared" si="17"/>
        <v>25774.239999999991</v>
      </c>
    </row>
    <row r="71" spans="2:17" x14ac:dyDescent="0.2"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4"/>
    </row>
    <row r="72" spans="2:17" s="1" customFormat="1" x14ac:dyDescent="0.2">
      <c r="B72" s="1" t="s">
        <v>61</v>
      </c>
      <c r="E72" s="25">
        <f>IFERROR(E69/E64,0)</f>
        <v>0.48283428571428572</v>
      </c>
      <c r="F72" s="25">
        <f t="shared" ref="F72:Q72" si="18">IFERROR(F69/F64,0)</f>
        <v>0.53994666666666669</v>
      </c>
      <c r="G72" s="25">
        <f t="shared" si="18"/>
        <v>0.53994666666666669</v>
      </c>
      <c r="H72" s="25">
        <f t="shared" si="18"/>
        <v>0.11328000000000005</v>
      </c>
      <c r="I72" s="25">
        <f t="shared" si="18"/>
        <v>0.53994666666666669</v>
      </c>
      <c r="J72" s="25">
        <f t="shared" si="18"/>
        <v>0.53994666666666669</v>
      </c>
      <c r="K72" s="25">
        <f t="shared" si="18"/>
        <v>0.11328000000000005</v>
      </c>
      <c r="L72" s="25">
        <f t="shared" si="18"/>
        <v>0.53994666666666669</v>
      </c>
      <c r="M72" s="25">
        <f t="shared" si="18"/>
        <v>0.53994666666666669</v>
      </c>
      <c r="N72" s="25">
        <f t="shared" si="18"/>
        <v>0.11328000000000005</v>
      </c>
      <c r="O72" s="25">
        <f t="shared" si="18"/>
        <v>0.53994666666666669</v>
      </c>
      <c r="P72" s="25">
        <f t="shared" si="18"/>
        <v>0.50661333333333336</v>
      </c>
      <c r="Q72" s="25">
        <f t="shared" si="18"/>
        <v>0.43145199999999989</v>
      </c>
    </row>
    <row r="73" spans="2:17" s="1" customFormat="1" x14ac:dyDescent="0.2">
      <c r="B73" s="1" t="s">
        <v>62</v>
      </c>
      <c r="E73" s="25">
        <f>IFERROR(E70/E64,0)</f>
        <v>0.3508297142857143</v>
      </c>
      <c r="F73" s="25">
        <f t="shared" ref="F73:Q73" si="19">IFERROR(F70/F64,0)</f>
        <v>0.38126933333333335</v>
      </c>
      <c r="G73" s="25">
        <f t="shared" si="19"/>
        <v>0.38126933333333335</v>
      </c>
      <c r="H73" s="25">
        <f t="shared" si="19"/>
        <v>-0.13073066666666661</v>
      </c>
      <c r="I73" s="25">
        <f t="shared" si="19"/>
        <v>0.38126933333333335</v>
      </c>
      <c r="J73" s="25">
        <f t="shared" si="19"/>
        <v>0.38126933333333335</v>
      </c>
      <c r="K73" s="25">
        <f t="shared" si="19"/>
        <v>-0.13073066666666661</v>
      </c>
      <c r="L73" s="25">
        <f t="shared" si="19"/>
        <v>0.38126933333333335</v>
      </c>
      <c r="M73" s="25">
        <f t="shared" si="19"/>
        <v>0.38126933333333335</v>
      </c>
      <c r="N73" s="25">
        <f t="shared" si="19"/>
        <v>-0.13073066666666661</v>
      </c>
      <c r="O73" s="25">
        <f t="shared" si="19"/>
        <v>0.38126933333333335</v>
      </c>
      <c r="P73" s="25">
        <f t="shared" si="19"/>
        <v>0.34126933333333331</v>
      </c>
      <c r="Q73" s="25">
        <f t="shared" si="19"/>
        <v>0.25774239999999993</v>
      </c>
    </row>
  </sheetData>
  <sortState xmlns:xlrd2="http://schemas.microsoft.com/office/spreadsheetml/2017/richdata2" ref="C40:C54">
    <sortCondition ref="C40"/>
  </sortState>
  <mergeCells count="1">
    <mergeCell ref="E1:Q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211AB-C963-4C12-94CA-658049261796}">
  <dimension ref="A1:P17"/>
  <sheetViews>
    <sheetView workbookViewId="0">
      <selection activeCell="D8" sqref="D8"/>
    </sheetView>
  </sheetViews>
  <sheetFormatPr baseColWidth="10" defaultColWidth="8.83203125" defaultRowHeight="15" x14ac:dyDescent="0.2"/>
  <cols>
    <col min="1" max="2" width="2.6640625" customWidth="1"/>
    <col min="3" max="3" width="15.6640625" customWidth="1"/>
    <col min="16" max="16" width="9.1640625" style="1"/>
  </cols>
  <sheetData>
    <row r="1" spans="1:16" s="8" customFormat="1" ht="24" x14ac:dyDescent="0.3">
      <c r="A1" s="8" t="s">
        <v>72</v>
      </c>
    </row>
    <row r="2" spans="1:16" x14ac:dyDescent="0.2">
      <c r="B2" s="2"/>
      <c r="C2" s="2"/>
    </row>
    <row r="3" spans="1:16" x14ac:dyDescent="0.2">
      <c r="A3" s="10" t="s">
        <v>85</v>
      </c>
      <c r="B3" s="2"/>
      <c r="C3" s="2"/>
    </row>
    <row r="4" spans="1:16" x14ac:dyDescent="0.2">
      <c r="B4" s="2"/>
      <c r="C4" s="2"/>
    </row>
    <row r="5" spans="1:16" x14ac:dyDescent="0.2">
      <c r="A5" s="1"/>
      <c r="B5" s="1"/>
      <c r="C5" s="1"/>
      <c r="D5" s="2" t="s">
        <v>41</v>
      </c>
      <c r="E5" s="2" t="s">
        <v>42</v>
      </c>
      <c r="F5" s="2" t="s">
        <v>43</v>
      </c>
      <c r="G5" s="2" t="s">
        <v>44</v>
      </c>
      <c r="H5" s="2" t="s">
        <v>45</v>
      </c>
      <c r="I5" s="2" t="s">
        <v>46</v>
      </c>
      <c r="J5" s="2" t="s">
        <v>47</v>
      </c>
      <c r="K5" s="2" t="s">
        <v>48</v>
      </c>
      <c r="L5" s="2" t="s">
        <v>49</v>
      </c>
      <c r="M5" s="2" t="s">
        <v>50</v>
      </c>
      <c r="N5" s="2" t="s">
        <v>51</v>
      </c>
      <c r="O5" s="2" t="s">
        <v>52</v>
      </c>
      <c r="P5" s="2" t="s">
        <v>53</v>
      </c>
    </row>
    <row r="6" spans="1:16" x14ac:dyDescent="0.2">
      <c r="A6" s="1"/>
      <c r="B6" s="1"/>
      <c r="C6" s="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6" s="2" customFormat="1" x14ac:dyDescent="0.2">
      <c r="A7" s="1" t="s">
        <v>73</v>
      </c>
    </row>
    <row r="8" spans="1:16" x14ac:dyDescent="0.2">
      <c r="B8" t="s">
        <v>11</v>
      </c>
      <c r="D8" s="9">
        <v>25</v>
      </c>
      <c r="E8" s="9">
        <v>25</v>
      </c>
      <c r="F8" s="9">
        <v>25</v>
      </c>
      <c r="G8" s="9">
        <v>25</v>
      </c>
      <c r="H8" s="9">
        <v>25</v>
      </c>
      <c r="I8" s="9">
        <v>25</v>
      </c>
      <c r="J8" s="9">
        <v>25</v>
      </c>
      <c r="K8" s="9">
        <v>25</v>
      </c>
      <c r="L8" s="9">
        <v>25</v>
      </c>
      <c r="M8" s="9">
        <v>25</v>
      </c>
      <c r="N8" s="9">
        <v>25</v>
      </c>
      <c r="O8" s="9">
        <v>25</v>
      </c>
      <c r="P8" s="14">
        <f>SUM(D8:O8)</f>
        <v>300</v>
      </c>
    </row>
    <row r="9" spans="1:16" x14ac:dyDescent="0.2">
      <c r="B9" t="s">
        <v>10</v>
      </c>
      <c r="D9" s="9">
        <v>10</v>
      </c>
      <c r="E9" s="9">
        <v>10</v>
      </c>
      <c r="F9" s="9">
        <v>10</v>
      </c>
      <c r="G9" s="9">
        <v>10</v>
      </c>
      <c r="H9" s="9">
        <v>10</v>
      </c>
      <c r="I9" s="9">
        <v>10</v>
      </c>
      <c r="J9" s="9">
        <v>10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14">
        <f t="shared" ref="P9:P16" si="0">SUM(D9:O9)</f>
        <v>120</v>
      </c>
    </row>
    <row r="10" spans="1:16" x14ac:dyDescent="0.2">
      <c r="B10" t="s">
        <v>9</v>
      </c>
      <c r="D10" s="9">
        <v>2</v>
      </c>
      <c r="E10" s="9">
        <v>2</v>
      </c>
      <c r="F10" s="9">
        <v>2</v>
      </c>
      <c r="G10" s="9">
        <v>2</v>
      </c>
      <c r="H10" s="9">
        <v>2</v>
      </c>
      <c r="I10" s="9">
        <v>2</v>
      </c>
      <c r="J10" s="9">
        <v>2</v>
      </c>
      <c r="K10" s="9">
        <v>2</v>
      </c>
      <c r="L10" s="9">
        <v>2</v>
      </c>
      <c r="M10" s="9">
        <v>2</v>
      </c>
      <c r="N10" s="9">
        <v>2</v>
      </c>
      <c r="O10" s="9">
        <v>2</v>
      </c>
      <c r="P10" s="14">
        <f t="shared" si="0"/>
        <v>24</v>
      </c>
    </row>
    <row r="11" spans="1:16" s="1" customFormat="1" x14ac:dyDescent="0.2">
      <c r="A11" s="1" t="s">
        <v>66</v>
      </c>
      <c r="D11" s="14">
        <f>SUM(D8:D10)</f>
        <v>37</v>
      </c>
      <c r="E11" s="14">
        <f t="shared" ref="E11:P11" si="1">SUM(E8:E10)</f>
        <v>37</v>
      </c>
      <c r="F11" s="14">
        <f t="shared" si="1"/>
        <v>37</v>
      </c>
      <c r="G11" s="14">
        <f t="shared" si="1"/>
        <v>37</v>
      </c>
      <c r="H11" s="14">
        <f t="shared" si="1"/>
        <v>37</v>
      </c>
      <c r="I11" s="14">
        <f t="shared" si="1"/>
        <v>37</v>
      </c>
      <c r="J11" s="14">
        <f t="shared" si="1"/>
        <v>37</v>
      </c>
      <c r="K11" s="14">
        <f t="shared" si="1"/>
        <v>37</v>
      </c>
      <c r="L11" s="14">
        <f t="shared" si="1"/>
        <v>37</v>
      </c>
      <c r="M11" s="14">
        <f t="shared" si="1"/>
        <v>37</v>
      </c>
      <c r="N11" s="14">
        <f t="shared" si="1"/>
        <v>37</v>
      </c>
      <c r="O11" s="14">
        <f t="shared" si="1"/>
        <v>37</v>
      </c>
      <c r="P11" s="14">
        <f t="shared" si="1"/>
        <v>444</v>
      </c>
    </row>
    <row r="13" spans="1:16" x14ac:dyDescent="0.2">
      <c r="A13" s="1" t="s">
        <v>74</v>
      </c>
      <c r="B13" s="1"/>
      <c r="C13" s="1"/>
    </row>
    <row r="14" spans="1:16" x14ac:dyDescent="0.2">
      <c r="B14" t="s">
        <v>11</v>
      </c>
      <c r="D14" s="15">
        <f>'Staff Rates'!$E$9*D8</f>
        <v>760</v>
      </c>
      <c r="E14" s="15">
        <f>'Staff Rates'!$E$9*E8</f>
        <v>760</v>
      </c>
      <c r="F14" s="15">
        <f>'Staff Rates'!$E$9*F8</f>
        <v>760</v>
      </c>
      <c r="G14" s="15">
        <f>'Staff Rates'!$E$9*G8</f>
        <v>760</v>
      </c>
      <c r="H14" s="15">
        <f>'Staff Rates'!$E$9*H8</f>
        <v>760</v>
      </c>
      <c r="I14" s="15">
        <f>'Staff Rates'!$E$9*I8</f>
        <v>760</v>
      </c>
      <c r="J14" s="15">
        <f>'Staff Rates'!$E$9*J8</f>
        <v>760</v>
      </c>
      <c r="K14" s="15">
        <f>'Staff Rates'!$E$9*K8</f>
        <v>760</v>
      </c>
      <c r="L14" s="15">
        <f>'Staff Rates'!$E$9*L8</f>
        <v>760</v>
      </c>
      <c r="M14" s="15">
        <f>'Staff Rates'!$E$9*M8</f>
        <v>760</v>
      </c>
      <c r="N14" s="15">
        <f>'Staff Rates'!$E$9*N8</f>
        <v>760</v>
      </c>
      <c r="O14" s="15">
        <f>'Staff Rates'!$E$9*O8</f>
        <v>760</v>
      </c>
      <c r="P14" s="16">
        <f t="shared" si="0"/>
        <v>9120</v>
      </c>
    </row>
    <row r="15" spans="1:16" x14ac:dyDescent="0.2">
      <c r="B15" t="s">
        <v>10</v>
      </c>
      <c r="D15" s="15">
        <f>'Staff Rates'!$E$10*D9</f>
        <v>608</v>
      </c>
      <c r="E15" s="15">
        <f>'Staff Rates'!$E$10*E9</f>
        <v>608</v>
      </c>
      <c r="F15" s="15">
        <f>'Staff Rates'!$E$10*F9</f>
        <v>608</v>
      </c>
      <c r="G15" s="15">
        <f>'Staff Rates'!$E$10*G9</f>
        <v>608</v>
      </c>
      <c r="H15" s="15">
        <f>'Staff Rates'!$E$10*H9</f>
        <v>608</v>
      </c>
      <c r="I15" s="15">
        <f>'Staff Rates'!$E$10*I9</f>
        <v>608</v>
      </c>
      <c r="J15" s="15">
        <f>'Staff Rates'!$E$10*J9</f>
        <v>608</v>
      </c>
      <c r="K15" s="15">
        <f>'Staff Rates'!$E$10*K9</f>
        <v>608</v>
      </c>
      <c r="L15" s="15">
        <f>'Staff Rates'!$E$10*L9</f>
        <v>608</v>
      </c>
      <c r="M15" s="15">
        <f>'Staff Rates'!$E$10*M9</f>
        <v>608</v>
      </c>
      <c r="N15" s="15">
        <f>'Staff Rates'!$E$10*N9</f>
        <v>608</v>
      </c>
      <c r="O15" s="15">
        <f>'Staff Rates'!$E$10*O9</f>
        <v>608</v>
      </c>
      <c r="P15" s="16">
        <f t="shared" si="0"/>
        <v>7296</v>
      </c>
    </row>
    <row r="16" spans="1:16" x14ac:dyDescent="0.2">
      <c r="B16" t="s">
        <v>9</v>
      </c>
      <c r="D16" s="15">
        <f>'Staff Rates'!$E$11*D10</f>
        <v>182.4</v>
      </c>
      <c r="E16" s="15">
        <f>'Staff Rates'!$E$11*E10</f>
        <v>182.4</v>
      </c>
      <c r="F16" s="15">
        <f>'Staff Rates'!$E$11*F10</f>
        <v>182.4</v>
      </c>
      <c r="G16" s="15">
        <f>'Staff Rates'!$E$11*G10</f>
        <v>182.4</v>
      </c>
      <c r="H16" s="15">
        <f>'Staff Rates'!$E$11*H10</f>
        <v>182.4</v>
      </c>
      <c r="I16" s="15">
        <f>'Staff Rates'!$E$11*I10</f>
        <v>182.4</v>
      </c>
      <c r="J16" s="15">
        <f>'Staff Rates'!$E$11*J10</f>
        <v>182.4</v>
      </c>
      <c r="K16" s="15">
        <f>'Staff Rates'!$E$11*K10</f>
        <v>182.4</v>
      </c>
      <c r="L16" s="15">
        <f>'Staff Rates'!$E$11*L10</f>
        <v>182.4</v>
      </c>
      <c r="M16" s="15">
        <f>'Staff Rates'!$E$11*M10</f>
        <v>182.4</v>
      </c>
      <c r="N16" s="15">
        <f>'Staff Rates'!$E$11*N10</f>
        <v>182.4</v>
      </c>
      <c r="O16" s="15">
        <f>'Staff Rates'!$E$11*O10</f>
        <v>182.4</v>
      </c>
      <c r="P16" s="16">
        <f t="shared" si="0"/>
        <v>2188.8000000000006</v>
      </c>
    </row>
    <row r="17" spans="1:16" s="1" customFormat="1" x14ac:dyDescent="0.2">
      <c r="A17" s="1" t="s">
        <v>75</v>
      </c>
      <c r="D17" s="17">
        <f>SUM(D14:D16)</f>
        <v>1550.4</v>
      </c>
      <c r="E17" s="17">
        <f t="shared" ref="E17:O17" si="2">SUM(E14:E16)</f>
        <v>1550.4</v>
      </c>
      <c r="F17" s="17">
        <f t="shared" si="2"/>
        <v>1550.4</v>
      </c>
      <c r="G17" s="17">
        <f t="shared" si="2"/>
        <v>1550.4</v>
      </c>
      <c r="H17" s="17">
        <f t="shared" si="2"/>
        <v>1550.4</v>
      </c>
      <c r="I17" s="17">
        <f t="shared" si="2"/>
        <v>1550.4</v>
      </c>
      <c r="J17" s="17">
        <f t="shared" si="2"/>
        <v>1550.4</v>
      </c>
      <c r="K17" s="17">
        <f t="shared" si="2"/>
        <v>1550.4</v>
      </c>
      <c r="L17" s="17">
        <f t="shared" si="2"/>
        <v>1550.4</v>
      </c>
      <c r="M17" s="17">
        <f t="shared" si="2"/>
        <v>1550.4</v>
      </c>
      <c r="N17" s="17">
        <f t="shared" si="2"/>
        <v>1550.4</v>
      </c>
      <c r="O17" s="17">
        <f t="shared" si="2"/>
        <v>1550.4</v>
      </c>
      <c r="P17" s="17">
        <f t="shared" ref="P17" si="3">SUM(P14:P16)</f>
        <v>18604.8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75400-A073-4501-8994-6067FF191DE0}">
  <dimension ref="A1:E11"/>
  <sheetViews>
    <sheetView workbookViewId="0">
      <selection activeCell="B9" sqref="B9"/>
    </sheetView>
  </sheetViews>
  <sheetFormatPr baseColWidth="10" defaultColWidth="8.83203125" defaultRowHeight="15" x14ac:dyDescent="0.2"/>
  <cols>
    <col min="1" max="1" width="15.6640625" customWidth="1"/>
    <col min="2" max="2" width="12.5" bestFit="1" customWidth="1"/>
    <col min="3" max="3" width="14" customWidth="1"/>
    <col min="4" max="4" width="15" customWidth="1"/>
    <col min="5" max="5" width="20.83203125" style="1" customWidth="1"/>
  </cols>
  <sheetData>
    <row r="1" spans="1:5" s="7" customFormat="1" ht="24" x14ac:dyDescent="0.3">
      <c r="A1" s="8" t="s">
        <v>63</v>
      </c>
      <c r="E1" s="8"/>
    </row>
    <row r="2" spans="1:5" x14ac:dyDescent="0.2">
      <c r="A2" s="1"/>
    </row>
    <row r="3" spans="1:5" x14ac:dyDescent="0.2">
      <c r="A3" s="1" t="s">
        <v>79</v>
      </c>
      <c r="B3" s="3" t="s">
        <v>80</v>
      </c>
    </row>
    <row r="4" spans="1:5" x14ac:dyDescent="0.2">
      <c r="A4" s="1" t="s">
        <v>77</v>
      </c>
      <c r="B4" s="3" t="s">
        <v>78</v>
      </c>
    </row>
    <row r="5" spans="1:5" x14ac:dyDescent="0.2">
      <c r="A5" s="1" t="s">
        <v>76</v>
      </c>
      <c r="B5" t="s">
        <v>81</v>
      </c>
    </row>
    <row r="6" spans="1:5" x14ac:dyDescent="0.2">
      <c r="A6" s="1" t="s">
        <v>83</v>
      </c>
      <c r="B6" s="3" t="s">
        <v>84</v>
      </c>
    </row>
    <row r="7" spans="1:5" x14ac:dyDescent="0.2">
      <c r="A7" s="1"/>
    </row>
    <row r="8" spans="1:5" s="2" customFormat="1" x14ac:dyDescent="0.2">
      <c r="A8" s="2" t="s">
        <v>64</v>
      </c>
      <c r="B8" s="2" t="s">
        <v>65</v>
      </c>
      <c r="C8" s="2" t="s">
        <v>67</v>
      </c>
      <c r="D8" s="2" t="s">
        <v>68</v>
      </c>
      <c r="E8" s="2" t="s">
        <v>82</v>
      </c>
    </row>
    <row r="9" spans="1:5" x14ac:dyDescent="0.2">
      <c r="A9" t="s">
        <v>11</v>
      </c>
      <c r="B9" s="26">
        <v>40000</v>
      </c>
      <c r="C9" s="27">
        <v>1750</v>
      </c>
      <c r="D9" s="27">
        <v>33</v>
      </c>
      <c r="E9" s="17">
        <f>((B9*D9/100)+B9)/C9</f>
        <v>30.4</v>
      </c>
    </row>
    <row r="10" spans="1:5" x14ac:dyDescent="0.2">
      <c r="A10" t="s">
        <v>10</v>
      </c>
      <c r="B10" s="26">
        <v>80000</v>
      </c>
      <c r="C10" s="27">
        <v>1750</v>
      </c>
      <c r="D10" s="27">
        <v>33</v>
      </c>
      <c r="E10" s="17">
        <f t="shared" ref="E10:E11" si="0">((B10*D10/100)+B10)/C10</f>
        <v>60.8</v>
      </c>
    </row>
    <row r="11" spans="1:5" x14ac:dyDescent="0.2">
      <c r="A11" t="s">
        <v>9</v>
      </c>
      <c r="B11" s="26">
        <v>120000</v>
      </c>
      <c r="C11" s="27">
        <v>1750</v>
      </c>
      <c r="D11" s="27">
        <v>33</v>
      </c>
      <c r="E11" s="17">
        <f t="shared" si="0"/>
        <v>91.2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Budget</vt:lpstr>
      <vt:lpstr>Staff Hours and Cost</vt:lpstr>
      <vt:lpstr>Staff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Chip Griffin</dc:creator>
  <cp:lastModifiedBy>Microsoft Office User</cp:lastModifiedBy>
  <dcterms:created xsi:type="dcterms:W3CDTF">2019-08-28T10:17:23Z</dcterms:created>
  <dcterms:modified xsi:type="dcterms:W3CDTF">2022-03-21T14:21:21Z</dcterms:modified>
</cp:coreProperties>
</file>